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yihao7\Downloads\"/>
    </mc:Choice>
  </mc:AlternateContent>
  <xr:revisionPtr revIDLastSave="0" documentId="13_ncr:1_{8AB01400-5B6C-434E-A017-A7795C7F9593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空表1117" sheetId="1" r:id="rId1"/>
  </sheets>
  <definedNames>
    <definedName name="_xlnm.Print_Area" localSheetId="0">空表1117!$D$1:$U$43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" i="1" l="1"/>
  <c r="T30" i="1" s="1"/>
  <c r="P29" i="1"/>
  <c r="P30" i="1" s="1"/>
  <c r="K29" i="1"/>
  <c r="I29" i="1"/>
  <c r="H29" i="1"/>
  <c r="G29" i="1"/>
  <c r="F29" i="1"/>
  <c r="E29" i="1"/>
  <c r="J28" i="1"/>
  <c r="J27" i="1"/>
  <c r="J26" i="1"/>
  <c r="C25" i="1"/>
  <c r="C26" i="1" s="1"/>
  <c r="J24" i="1"/>
  <c r="J23" i="1"/>
  <c r="J22" i="1"/>
  <c r="J21" i="1"/>
  <c r="J20" i="1"/>
  <c r="J19" i="1"/>
  <c r="J29" i="1" s="1"/>
  <c r="K15" i="1"/>
  <c r="J15" i="1"/>
  <c r="I15" i="1"/>
  <c r="H15" i="1"/>
  <c r="F15" i="1"/>
  <c r="E15" i="1"/>
  <c r="G14" i="1"/>
  <c r="G13" i="1"/>
  <c r="G12" i="1"/>
  <c r="G11" i="1"/>
  <c r="C11" i="1"/>
  <c r="C12" i="1" s="1"/>
  <c r="G10" i="1"/>
  <c r="G9" i="1"/>
  <c r="G8" i="1"/>
  <c r="G7" i="1"/>
  <c r="G6" i="1"/>
  <c r="N5" i="1"/>
  <c r="G5" i="1"/>
  <c r="I33" i="1" l="1"/>
  <c r="H33" i="1"/>
  <c r="D33" i="1"/>
  <c r="D37" i="1"/>
  <c r="I37" i="1"/>
  <c r="H37" i="1"/>
  <c r="L5" i="1"/>
  <c r="I34" i="1"/>
  <c r="G15" i="1"/>
  <c r="I35" i="1" l="1"/>
  <c r="K35" i="1" l="1"/>
  <c r="H35" i="1"/>
  <c r="H38" i="1"/>
  <c r="I38" i="1"/>
  <c r="I39" i="1" s="1"/>
  <c r="H39" i="1" l="1"/>
  <c r="K39" i="1"/>
</calcChain>
</file>

<file path=xl/sharedStrings.xml><?xml version="1.0" encoding="utf-8"?>
<sst xmlns="http://schemas.openxmlformats.org/spreadsheetml/2006/main" count="94" uniqueCount="72">
  <si>
    <t>建設局主管中程資本支出計畫管控表</t>
    <phoneticPr fontId="3" type="noConversion"/>
  </si>
  <si>
    <t>計畫名稱：</t>
    <phoneticPr fontId="3" type="noConversion"/>
  </si>
  <si>
    <t>更新時間：___年__月__日(113年預算編列階段)</t>
    <phoneticPr fontId="3" type="noConversion"/>
  </si>
  <si>
    <t>年度</t>
    <phoneticPr fontId="3" type="noConversion"/>
  </si>
  <si>
    <t>113預算提列數</t>
    <phoneticPr fontId="3" type="noConversion"/>
  </si>
  <si>
    <t>增加數</t>
    <phoneticPr fontId="3" type="noConversion"/>
  </si>
  <si>
    <t>委託設計監造</t>
    <phoneticPr fontId="3" type="noConversion"/>
  </si>
  <si>
    <t>工程</t>
    <phoneticPr fontId="3" type="noConversion"/>
  </si>
  <si>
    <t>後續擴充</t>
    <phoneticPr fontId="3" type="noConversion"/>
  </si>
  <si>
    <t>尚未匡列數</t>
    <phoneticPr fontId="3" type="noConversion"/>
  </si>
  <si>
    <t>合計</t>
    <phoneticPr fontId="3" type="noConversion"/>
  </si>
  <si>
    <t>備註</t>
    <phoneticPr fontId="3" type="noConversion"/>
  </si>
  <si>
    <t xml:space="preserve">1.結案剩餘(註銷)數：
2.尚未匡列數：
 </t>
    <phoneticPr fontId="3" type="noConversion"/>
  </si>
  <si>
    <t>華南路</t>
    <phoneticPr fontId="3" type="noConversion"/>
  </si>
  <si>
    <t>設計監造</t>
    <phoneticPr fontId="3" type="noConversion"/>
  </si>
  <si>
    <t>環境監測費</t>
    <phoneticPr fontId="3" type="noConversion"/>
  </si>
  <si>
    <t>環評審查費</t>
    <phoneticPr fontId="3" type="noConversion"/>
  </si>
  <si>
    <t>1標</t>
    <phoneticPr fontId="3" type="noConversion"/>
  </si>
  <si>
    <t>2標</t>
    <phoneticPr fontId="3" type="noConversion"/>
  </si>
  <si>
    <t>112追加</t>
    <phoneticPr fontId="3" type="noConversion"/>
  </si>
  <si>
    <t>經費來源：</t>
    <phoneticPr fontId="3" type="noConversion"/>
  </si>
  <si>
    <t>比例</t>
    <phoneticPr fontId="3" type="noConversion"/>
  </si>
  <si>
    <t>金額</t>
    <phoneticPr fontId="3" type="noConversion"/>
  </si>
  <si>
    <t>中央補助</t>
    <phoneticPr fontId="3" type="noConversion"/>
  </si>
  <si>
    <t>市庫負擔</t>
    <phoneticPr fontId="3" type="noConversion"/>
  </si>
  <si>
    <t>其他負擔</t>
    <phoneticPr fontId="3" type="noConversion"/>
  </si>
  <si>
    <t>累計實支數</t>
    <phoneticPr fontId="3" type="noConversion"/>
  </si>
  <si>
    <t>權責保留數</t>
    <phoneticPr fontId="3" type="noConversion"/>
  </si>
  <si>
    <t>專案保留</t>
    <phoneticPr fontId="3" type="noConversion"/>
  </si>
  <si>
    <t>調整分年期預算</t>
    <phoneticPr fontId="3" type="noConversion"/>
  </si>
  <si>
    <t>當年度:112年預計付款設算說明(請詳實條列)
標案管考系統至年底預計進度：</t>
    <phoneticPr fontId="3" type="noConversion"/>
  </si>
  <si>
    <t>次一年度:113年預計付款設算說明(請詳實條列)
標案管考系統至年底預計進度：</t>
    <phoneticPr fontId="3" type="noConversion"/>
  </si>
  <si>
    <t>工程估驗進度(31.5-0)% (註1~3)</t>
    <phoneticPr fontId="3" type="noConversion"/>
  </si>
  <si>
    <t>工程估驗進度(70.8-31.5)% (註1~3)</t>
    <phoneticPr fontId="3" type="noConversion"/>
  </si>
  <si>
    <t>工程預付款__%(註4)</t>
    <phoneticPr fontId="3" type="noConversion"/>
  </si>
  <si>
    <t>工程預付款轉正___%(註5)</t>
    <phoneticPr fontId="3" type="noConversion"/>
  </si>
  <si>
    <t>預計物調款(註6)</t>
    <phoneticPr fontId="3" type="noConversion"/>
  </si>
  <si>
    <t>設計服務費(註8)</t>
    <phoneticPr fontId="3" type="noConversion"/>
  </si>
  <si>
    <t>監造服務費(註8)</t>
    <phoneticPr fontId="3" type="noConversion"/>
  </si>
  <si>
    <t>監造服務費25%(註8)</t>
    <phoneticPr fontId="3" type="noConversion"/>
  </si>
  <si>
    <t>環境監測工作(註8)</t>
    <phoneticPr fontId="3" type="noConversion"/>
  </si>
  <si>
    <t>其他費用(註7)</t>
    <phoneticPr fontId="3" type="noConversion"/>
  </si>
  <si>
    <t>112年預計付款金額</t>
    <phoneticPr fontId="3" type="noConversion"/>
  </si>
  <si>
    <t>113年預計付款金額</t>
    <phoneticPr fontId="3" type="noConversion"/>
  </si>
  <si>
    <t>112年度預算支付剩餘(不足)預計數</t>
    <phoneticPr fontId="3" type="noConversion"/>
  </si>
  <si>
    <t>113年度預算支付剩餘(不足)預計數</t>
    <phoneticPr fontId="3" type="noConversion"/>
  </si>
  <si>
    <t>反饋至預算提列面及決算保留面意見：</t>
    <phoneticPr fontId="3" type="noConversion"/>
  </si>
  <si>
    <t>設算注意事項：</t>
    <phoneticPr fontId="3" type="noConversion"/>
  </si>
  <si>
    <t>加計以前年度保留數</t>
    <phoneticPr fontId="3" type="noConversion"/>
  </si>
  <si>
    <t>註4：契約有預付條款者，請評估廠商是否申請支付預付款據以計算</t>
    <phoneticPr fontId="3" type="noConversion"/>
  </si>
  <si>
    <t>註5：有支付預付款者，請計算預付款轉正(契約通常是估驗進度20%~80%間按比例扣抵轉正)</t>
    <phoneticPr fontId="3" type="noConversion"/>
  </si>
  <si>
    <t>註7：為未編列於工程預算內之各類費用(包括但不限於各類規費等等)</t>
    <phoneticPr fontId="3" type="noConversion"/>
  </si>
  <si>
    <t>註8：請於下面相關計算依據(表外資訊不列印)區域敘明各項目計算方式，如：契約金額*%、依建造費用(請載明金額)計算*%</t>
    <phoneticPr fontId="3" type="noConversion"/>
  </si>
  <si>
    <t>業務單位：</t>
    <phoneticPr fontId="3" type="noConversion"/>
  </si>
  <si>
    <t>相關計算依據（表外資訊不列印）</t>
    <phoneticPr fontId="3" type="noConversion"/>
  </si>
  <si>
    <t>112預計付款設算說明(請詳實條列)</t>
    <phoneticPr fontId="3" type="noConversion"/>
  </si>
  <si>
    <t>113預計付款設算依據(請詳實條列)</t>
    <phoneticPr fontId="3" type="noConversion"/>
  </si>
  <si>
    <t>其他備忘資訊</t>
    <phoneticPr fontId="3" type="noConversion"/>
  </si>
  <si>
    <t>112年原編列預算(含追加減)</t>
    <phoneticPr fontId="3" type="noConversion"/>
  </si>
  <si>
    <t>原編列預算以最近1期法定預算之中程資本支出計畫概況表為填列依據</t>
    <phoneticPr fontId="3" type="noConversion"/>
  </si>
  <si>
    <t>計畫概述：</t>
    <phoneticPr fontId="3" type="noConversion"/>
  </si>
  <si>
    <t>保留：</t>
    <phoneticPr fontId="3" type="noConversion"/>
  </si>
  <si>
    <t>預算：</t>
    <phoneticPr fontId="3" type="noConversion"/>
  </si>
  <si>
    <t>補充說明：</t>
    <phoneticPr fontId="3" type="noConversion"/>
  </si>
  <si>
    <t>預算匡列情形(含已動支及未動支)</t>
    <phoneticPr fontId="3" type="noConversion"/>
  </si>
  <si>
    <t>累計實支數及保留數金額，以前1年度(111年)決算數為準。</t>
    <phoneticPr fontId="3" type="noConversion"/>
  </si>
  <si>
    <t>結案剩餘         (註銷)數</t>
    <phoneticPr fontId="3" type="noConversion"/>
  </si>
  <si>
    <t>合  計</t>
    <phoneticPr fontId="3" type="noConversion"/>
  </si>
  <si>
    <t>註6：物調款請考量預計物價波動估算，如廠商有簽署「投標標價不適用招標文件所定物價指數調整條款聲明書」，請勿計算(例如東豐快3標土牛段)</t>
    <phoneticPr fontId="3" type="noConversion"/>
  </si>
  <si>
    <t>註1：估驗進度請以(累計-已估驗)%表達，例如112年預計估驗至31.5%，113年預計估驗至70.8%，113年請以(70.8-31.5)%表達</t>
    <phoneticPr fontId="3" type="noConversion"/>
  </si>
  <si>
    <t>註2：請以發包總工程費(含間接費用)估算，但扣除委託設計監造、物調款、工程準備金及獨立發包項目</t>
    <phoneticPr fontId="3" type="noConversion"/>
  </si>
  <si>
    <t>註3：如有預計(正在)辦理後擴之案件，請評估預計辦理年度，納入相關年度工程估驗款合併計算，或單獨列式計算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</si>
</sst>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4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76" fontId="0" fillId="0" borderId="9" xfId="1" applyNumberFormat="1" applyFont="1" applyBorder="1" applyAlignment="1">
      <alignment vertical="center" wrapText="1"/>
    </xf>
    <xf numFmtId="176" fontId="0" fillId="0" borderId="3" xfId="1" applyNumberFormat="1" applyFont="1" applyBorder="1" applyAlignment="1">
      <alignment vertical="center" wrapText="1"/>
    </xf>
    <xf numFmtId="0" fontId="0" fillId="0" borderId="5" xfId="1" applyNumberFormat="1" applyFont="1" applyBorder="1" applyAlignment="1">
      <alignment horizontal="center" vertical="center" wrapText="1"/>
    </xf>
    <xf numFmtId="176" fontId="0" fillId="0" borderId="9" xfId="1" applyNumberFormat="1" applyFont="1" applyFill="1" applyBorder="1" applyAlignment="1">
      <alignment horizontal="center" vertical="center" wrapText="1"/>
    </xf>
    <xf numFmtId="176" fontId="0" fillId="0" borderId="9" xfId="1" applyNumberFormat="1" applyFont="1" applyBorder="1" applyAlignment="1">
      <alignment horizontal="center" vertical="center" wrapText="1"/>
    </xf>
    <xf numFmtId="176" fontId="0" fillId="0" borderId="0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9" xfId="1" applyNumberFormat="1" applyFont="1" applyBorder="1">
      <alignment vertical="center"/>
    </xf>
    <xf numFmtId="176" fontId="0" fillId="2" borderId="9" xfId="1" applyNumberFormat="1" applyFont="1" applyFill="1" applyBorder="1" applyAlignment="1">
      <alignment horizontal="center" vertical="center" wrapText="1"/>
    </xf>
    <xf numFmtId="176" fontId="0" fillId="2" borderId="9" xfId="1" applyNumberFormat="1" applyFont="1" applyFill="1" applyBorder="1">
      <alignment vertical="center"/>
    </xf>
    <xf numFmtId="176" fontId="0" fillId="0" borderId="9" xfId="1" applyNumberFormat="1" applyFont="1" applyFill="1" applyBorder="1" applyAlignment="1">
      <alignment vertical="center" wrapText="1"/>
    </xf>
    <xf numFmtId="0" fontId="0" fillId="0" borderId="0" xfId="1" applyNumberFormat="1" applyFont="1" applyBorder="1" applyAlignment="1">
      <alignment vertical="center" wrapText="1"/>
    </xf>
    <xf numFmtId="0" fontId="0" fillId="0" borderId="9" xfId="0" applyBorder="1">
      <alignment vertical="center"/>
    </xf>
    <xf numFmtId="176" fontId="0" fillId="0" borderId="9" xfId="1" applyNumberFormat="1" applyFont="1" applyFill="1" applyBorder="1">
      <alignment vertical="center"/>
    </xf>
    <xf numFmtId="176" fontId="0" fillId="0" borderId="11" xfId="1" applyNumberFormat="1" applyFon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0" fillId="0" borderId="0" xfId="1" applyNumberFormat="1" applyFont="1">
      <alignment vertical="center"/>
    </xf>
    <xf numFmtId="0" fontId="0" fillId="0" borderId="6" xfId="0" applyBorder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9" fontId="0" fillId="0" borderId="9" xfId="0" applyNumberFormat="1" applyBorder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left" vertical="center"/>
    </xf>
    <xf numFmtId="176" fontId="0" fillId="3" borderId="9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Alignment="1">
      <alignment vertical="center" wrapText="1"/>
    </xf>
    <xf numFmtId="176" fontId="0" fillId="3" borderId="9" xfId="1" applyNumberFormat="1" applyFont="1" applyFill="1" applyBorder="1">
      <alignment vertical="center"/>
    </xf>
    <xf numFmtId="176" fontId="0" fillId="3" borderId="9" xfId="1" applyNumberFormat="1" applyFont="1" applyFill="1" applyBorder="1" applyAlignment="1">
      <alignment vertical="center"/>
    </xf>
    <xf numFmtId="0" fontId="0" fillId="3" borderId="9" xfId="0" applyFill="1" applyBorder="1">
      <alignment vertical="center"/>
    </xf>
    <xf numFmtId="176" fontId="0" fillId="3" borderId="0" xfId="1" applyNumberFormat="1" applyFont="1" applyFill="1">
      <alignment vertical="center"/>
    </xf>
    <xf numFmtId="0" fontId="0" fillId="3" borderId="0" xfId="0" applyFill="1">
      <alignment vertical="center"/>
    </xf>
    <xf numFmtId="176" fontId="7" fillId="0" borderId="14" xfId="1" applyNumberFormat="1" applyFont="1" applyFill="1" applyBorder="1" applyAlignment="1">
      <alignment vertical="top"/>
    </xf>
    <xf numFmtId="176" fontId="7" fillId="0" borderId="1" xfId="1" applyNumberFormat="1" applyFont="1" applyFill="1" applyBorder="1" applyAlignment="1">
      <alignment vertical="top"/>
    </xf>
    <xf numFmtId="176" fontId="7" fillId="3" borderId="4" xfId="1" applyNumberFormat="1" applyFont="1" applyFill="1" applyBorder="1" applyAlignment="1">
      <alignment vertical="top"/>
    </xf>
    <xf numFmtId="0" fontId="0" fillId="0" borderId="0" xfId="0" applyBorder="1" applyAlignment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178" fontId="0" fillId="0" borderId="0" xfId="0" applyNumberFormat="1" applyFill="1" applyBorder="1">
      <alignment vertical="center"/>
    </xf>
    <xf numFmtId="176" fontId="2" fillId="3" borderId="3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top"/>
    </xf>
    <xf numFmtId="176" fontId="0" fillId="3" borderId="2" xfId="1" applyNumberFormat="1" applyFont="1" applyFill="1" applyBorder="1" applyAlignment="1">
      <alignment horizontal="center" vertical="center"/>
    </xf>
    <xf numFmtId="176" fontId="0" fillId="3" borderId="10" xfId="1" applyNumberFormat="1" applyFont="1" applyFill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176" fontId="0" fillId="0" borderId="26" xfId="1" applyNumberFormat="1" applyFont="1" applyBorder="1">
      <alignment vertical="center"/>
    </xf>
    <xf numFmtId="176" fontId="0" fillId="2" borderId="30" xfId="1" applyNumberFormat="1" applyFont="1" applyFill="1" applyBorder="1">
      <alignment vertical="center"/>
    </xf>
    <xf numFmtId="176" fontId="0" fillId="0" borderId="30" xfId="1" applyNumberFormat="1" applyFont="1" applyBorder="1">
      <alignment vertical="center"/>
    </xf>
    <xf numFmtId="176" fontId="0" fillId="0" borderId="30" xfId="1" applyNumberFormat="1" applyFont="1" applyFill="1" applyBorder="1">
      <alignment vertical="center"/>
    </xf>
    <xf numFmtId="176" fontId="0" fillId="0" borderId="34" xfId="1" applyNumberFormat="1" applyFont="1" applyBorder="1" applyAlignment="1">
      <alignment vertical="center" wrapText="1"/>
    </xf>
    <xf numFmtId="0" fontId="0" fillId="0" borderId="30" xfId="0" applyBorder="1" applyAlignment="1">
      <alignment horizontal="right" vertical="center"/>
    </xf>
    <xf numFmtId="9" fontId="0" fillId="0" borderId="30" xfId="0" applyNumberFormat="1" applyBorder="1" applyAlignment="1">
      <alignment horizontal="center" vertical="center"/>
    </xf>
    <xf numFmtId="176" fontId="0" fillId="3" borderId="3" xfId="1" applyNumberFormat="1" applyFont="1" applyFill="1" applyBorder="1">
      <alignment vertical="center"/>
    </xf>
    <xf numFmtId="176" fontId="0" fillId="3" borderId="37" xfId="1" applyNumberFormat="1" applyFont="1" applyFill="1" applyBorder="1" applyAlignment="1">
      <alignment vertical="center" wrapText="1"/>
    </xf>
    <xf numFmtId="176" fontId="0" fillId="2" borderId="38" xfId="1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176" fontId="0" fillId="3" borderId="38" xfId="1" applyNumberFormat="1" applyFont="1" applyFill="1" applyBorder="1" applyAlignment="1">
      <alignment horizontal="center" vertical="center" wrapText="1"/>
    </xf>
    <xf numFmtId="176" fontId="0" fillId="3" borderId="26" xfId="1" applyNumberFormat="1" applyFont="1" applyFill="1" applyBorder="1">
      <alignment vertical="center"/>
    </xf>
    <xf numFmtId="176" fontId="0" fillId="3" borderId="30" xfId="1" applyNumberFormat="1" applyFont="1" applyFill="1" applyBorder="1">
      <alignment vertical="center"/>
    </xf>
    <xf numFmtId="176" fontId="7" fillId="0" borderId="42" xfId="1" applyNumberFormat="1" applyFont="1" applyFill="1" applyBorder="1" applyAlignment="1">
      <alignment vertical="top"/>
    </xf>
    <xf numFmtId="176" fontId="7" fillId="3" borderId="44" xfId="1" applyNumberFormat="1" applyFont="1" applyFill="1" applyBorder="1" applyAlignment="1">
      <alignment vertical="top"/>
    </xf>
    <xf numFmtId="176" fontId="7" fillId="3" borderId="3" xfId="1" applyNumberFormat="1" applyFont="1" applyFill="1" applyBorder="1">
      <alignment vertical="center"/>
    </xf>
    <xf numFmtId="176" fontId="7" fillId="3" borderId="4" xfId="1" applyNumberFormat="1" applyFont="1" applyFill="1" applyBorder="1">
      <alignment vertical="center"/>
    </xf>
    <xf numFmtId="176" fontId="2" fillId="3" borderId="18" xfId="1" applyNumberFormat="1" applyFont="1" applyFill="1" applyBorder="1" applyAlignment="1">
      <alignment horizontal="center" vertical="center" wrapText="1"/>
    </xf>
    <xf numFmtId="176" fontId="7" fillId="3" borderId="35" xfId="1" applyNumberFormat="1" applyFont="1" applyFill="1" applyBorder="1">
      <alignment vertical="center"/>
    </xf>
    <xf numFmtId="176" fontId="7" fillId="0" borderId="42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42" xfId="0" applyBorder="1">
      <alignment vertical="center"/>
    </xf>
    <xf numFmtId="0" fontId="0" fillId="0" borderId="25" xfId="0" applyBorder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4" borderId="40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0" fillId="4" borderId="7" xfId="0" applyFill="1" applyBorder="1" applyAlignment="1">
      <alignment horizontal="right" vertical="center"/>
    </xf>
    <xf numFmtId="177" fontId="0" fillId="4" borderId="7" xfId="0" applyNumberFormat="1" applyFill="1" applyBorder="1" applyAlignment="1">
      <alignment vertical="center"/>
    </xf>
    <xf numFmtId="0" fontId="0" fillId="4" borderId="41" xfId="0" applyFill="1" applyBorder="1">
      <alignment vertical="center"/>
    </xf>
    <xf numFmtId="0" fontId="0" fillId="4" borderId="42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176" fontId="0" fillId="4" borderId="0" xfId="0" applyNumberFormat="1" applyFill="1" applyBorder="1" applyAlignment="1">
      <alignment vertical="center"/>
    </xf>
    <xf numFmtId="0" fontId="0" fillId="4" borderId="25" xfId="0" applyFill="1" applyBorder="1">
      <alignment vertical="center"/>
    </xf>
    <xf numFmtId="177" fontId="0" fillId="4" borderId="0" xfId="0" applyNumberFormat="1" applyFill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0" fillId="4" borderId="42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45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10" fillId="4" borderId="34" xfId="0" applyFont="1" applyFill="1" applyBorder="1" applyAlignment="1">
      <alignment horizontal="right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top" wrapText="1"/>
    </xf>
    <xf numFmtId="0" fontId="10" fillId="4" borderId="25" xfId="0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horizontal="left" vertical="top" wrapText="1"/>
    </xf>
    <xf numFmtId="0" fontId="10" fillId="4" borderId="43" xfId="0" applyFont="1" applyFill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16" xfId="1" applyNumberFormat="1" applyFont="1" applyBorder="1" applyAlignment="1">
      <alignment horizontal="center" vertical="center" wrapText="1"/>
    </xf>
    <xf numFmtId="176" fontId="0" fillId="0" borderId="24" xfId="1" applyNumberFormat="1" applyFont="1" applyBorder="1" applyAlignment="1">
      <alignment horizontal="center" vertical="center" wrapText="1"/>
    </xf>
    <xf numFmtId="176" fontId="0" fillId="2" borderId="17" xfId="1" applyNumberFormat="1" applyFont="1" applyFill="1" applyBorder="1" applyAlignment="1">
      <alignment horizontal="center" vertical="center" wrapText="1"/>
    </xf>
    <xf numFmtId="176" fontId="0" fillId="2" borderId="10" xfId="1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left" vertical="top"/>
    </xf>
    <xf numFmtId="176" fontId="0" fillId="0" borderId="3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 wrapText="1"/>
    </xf>
    <xf numFmtId="176" fontId="0" fillId="0" borderId="13" xfId="1" applyNumberFormat="1" applyFont="1" applyBorder="1" applyAlignment="1">
      <alignment horizontal="center" vertical="center" wrapText="1"/>
    </xf>
    <xf numFmtId="176" fontId="0" fillId="0" borderId="31" xfId="1" applyNumberFormat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31" xfId="1" applyNumberFormat="1" applyFont="1" applyBorder="1" applyAlignment="1">
      <alignment horizontal="center" vertical="center"/>
    </xf>
    <xf numFmtId="0" fontId="0" fillId="0" borderId="6" xfId="1" applyNumberFormat="1" applyFont="1" applyBorder="1" applyAlignment="1">
      <alignment horizontal="left" vertical="top" wrapText="1"/>
    </xf>
    <xf numFmtId="0" fontId="0" fillId="0" borderId="8" xfId="1" applyNumberFormat="1" applyFont="1" applyBorder="1" applyAlignment="1">
      <alignment horizontal="left" vertical="top" wrapText="1"/>
    </xf>
    <xf numFmtId="0" fontId="0" fillId="0" borderId="11" xfId="1" applyNumberFormat="1" applyFont="1" applyBorder="1" applyAlignment="1">
      <alignment horizontal="left" vertical="top" wrapText="1"/>
    </xf>
    <xf numFmtId="0" fontId="0" fillId="0" borderId="12" xfId="1" applyNumberFormat="1" applyFont="1" applyBorder="1" applyAlignment="1">
      <alignment horizontal="left" vertical="top" wrapText="1"/>
    </xf>
    <xf numFmtId="0" fontId="0" fillId="0" borderId="32" xfId="1" applyNumberFormat="1" applyFont="1" applyBorder="1" applyAlignment="1">
      <alignment horizontal="left" vertical="top" wrapText="1"/>
    </xf>
    <xf numFmtId="0" fontId="0" fillId="0" borderId="33" xfId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2" fillId="3" borderId="39" xfId="1" applyNumberFormat="1" applyFont="1" applyFill="1" applyBorder="1" applyAlignment="1">
      <alignment horizontal="left" vertical="center" wrapText="1"/>
    </xf>
    <xf numFmtId="0" fontId="2" fillId="3" borderId="19" xfId="1" applyNumberFormat="1" applyFont="1" applyFill="1" applyBorder="1" applyAlignment="1">
      <alignment horizontal="left" vertical="center" wrapText="1"/>
    </xf>
    <xf numFmtId="0" fontId="7" fillId="3" borderId="20" xfId="1" applyNumberFormat="1" applyFont="1" applyFill="1" applyBorder="1" applyAlignment="1">
      <alignment horizontal="left" vertical="center" wrapText="1"/>
    </xf>
    <xf numFmtId="0" fontId="2" fillId="3" borderId="22" xfId="1" applyNumberFormat="1" applyFont="1" applyFill="1" applyBorder="1" applyAlignment="1">
      <alignment horizontal="left" vertical="center" wrapText="1"/>
    </xf>
    <xf numFmtId="0" fontId="2" fillId="3" borderId="21" xfId="1" applyNumberFormat="1" applyFont="1" applyFill="1" applyBorder="1" applyAlignment="1">
      <alignment horizontal="left" vertical="center" wrapText="1"/>
    </xf>
    <xf numFmtId="0" fontId="2" fillId="3" borderId="23" xfId="1" applyNumberFormat="1" applyFont="1" applyFill="1" applyBorder="1" applyAlignment="1">
      <alignment horizontal="left" vertical="center" wrapText="1"/>
    </xf>
    <xf numFmtId="176" fontId="2" fillId="0" borderId="40" xfId="1" applyNumberFormat="1" applyFont="1" applyFill="1" applyBorder="1" applyAlignment="1">
      <alignment horizontal="left" vertical="center" wrapText="1"/>
    </xf>
    <xf numFmtId="176" fontId="2" fillId="0" borderId="7" xfId="1" applyNumberFormat="1" applyFont="1" applyFill="1" applyBorder="1" applyAlignment="1">
      <alignment horizontal="left" vertical="center" wrapText="1"/>
    </xf>
    <xf numFmtId="177" fontId="7" fillId="0" borderId="7" xfId="1" applyNumberFormat="1" applyFont="1" applyFill="1" applyBorder="1" applyAlignment="1">
      <alignment horizontal="right" vertical="center" wrapText="1"/>
    </xf>
    <xf numFmtId="177" fontId="7" fillId="0" borderId="8" xfId="1" applyNumberFormat="1" applyFont="1" applyFill="1" applyBorder="1" applyAlignment="1">
      <alignment horizontal="right" vertical="center" wrapText="1"/>
    </xf>
    <xf numFmtId="176" fontId="2" fillId="0" borderId="6" xfId="1" applyNumberFormat="1" applyFont="1" applyFill="1" applyBorder="1" applyAlignment="1">
      <alignment vertical="center" wrapText="1"/>
    </xf>
    <xf numFmtId="176" fontId="2" fillId="0" borderId="7" xfId="1" applyNumberFormat="1" applyFont="1" applyFill="1" applyBorder="1" applyAlignment="1">
      <alignment vertical="center" wrapText="1"/>
    </xf>
    <xf numFmtId="177" fontId="7" fillId="0" borderId="41" xfId="1" applyNumberFormat="1" applyFont="1" applyFill="1" applyBorder="1" applyAlignment="1">
      <alignment horizontal="right" vertical="center" wrapText="1"/>
    </xf>
    <xf numFmtId="176" fontId="7" fillId="0" borderId="42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center" wrapText="1"/>
    </xf>
    <xf numFmtId="177" fontId="7" fillId="0" borderId="12" xfId="1" applyNumberFormat="1" applyFont="1" applyFill="1" applyBorder="1" applyAlignment="1">
      <alignment horizontal="right" vertical="center" wrapText="1"/>
    </xf>
    <xf numFmtId="177" fontId="7" fillId="0" borderId="25" xfId="1" applyNumberFormat="1" applyFont="1" applyFill="1" applyBorder="1" applyAlignment="1">
      <alignment horizontal="right" vertical="center" wrapText="1"/>
    </xf>
    <xf numFmtId="176" fontId="7" fillId="0" borderId="42" xfId="1" applyNumberFormat="1" applyFont="1" applyFill="1" applyBorder="1" applyAlignment="1">
      <alignment horizontal="left" vertical="top"/>
    </xf>
    <xf numFmtId="176" fontId="7" fillId="0" borderId="0" xfId="1" applyNumberFormat="1" applyFont="1" applyFill="1" applyBorder="1" applyAlignment="1">
      <alignment horizontal="left" vertical="top"/>
    </xf>
    <xf numFmtId="176" fontId="7" fillId="0" borderId="11" xfId="1" applyNumberFormat="1" applyFont="1" applyFill="1" applyBorder="1" applyAlignment="1">
      <alignment horizontal="left" vertical="top"/>
    </xf>
    <xf numFmtId="176" fontId="7" fillId="3" borderId="6" xfId="1" applyNumberFormat="1" applyFont="1" applyFill="1" applyBorder="1" applyAlignment="1">
      <alignment horizontal="center" vertical="center"/>
    </xf>
    <xf numFmtId="176" fontId="7" fillId="3" borderId="14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top"/>
    </xf>
    <xf numFmtId="176" fontId="7" fillId="0" borderId="0" xfId="1" applyNumberFormat="1" applyFont="1" applyFill="1" applyBorder="1" applyAlignment="1">
      <alignment vertical="top"/>
    </xf>
    <xf numFmtId="176" fontId="0" fillId="3" borderId="2" xfId="1" applyNumberFormat="1" applyFont="1" applyFill="1" applyBorder="1" applyAlignment="1">
      <alignment horizontal="center" vertical="center"/>
    </xf>
    <xf numFmtId="176" fontId="0" fillId="3" borderId="10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6" fontId="7" fillId="0" borderId="1" xfId="1" applyNumberFormat="1" applyFont="1" applyFill="1" applyBorder="1" applyAlignment="1">
      <alignment horizontal="center" vertical="top"/>
    </xf>
    <xf numFmtId="176" fontId="7" fillId="0" borderId="15" xfId="1" applyNumberFormat="1" applyFont="1" applyFill="1" applyBorder="1" applyAlignment="1">
      <alignment horizontal="center" vertical="top"/>
    </xf>
    <xf numFmtId="177" fontId="7" fillId="0" borderId="15" xfId="1" applyNumberFormat="1" applyFont="1" applyFill="1" applyBorder="1" applyAlignment="1">
      <alignment horizontal="center" vertical="center"/>
    </xf>
    <xf numFmtId="177" fontId="7" fillId="0" borderId="27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 wrapText="1"/>
    </xf>
    <xf numFmtId="176" fontId="7" fillId="3" borderId="5" xfId="1" applyNumberFormat="1" applyFont="1" applyFill="1" applyBorder="1" applyAlignment="1">
      <alignment horizontal="center" vertical="center" wrapText="1"/>
    </xf>
    <xf numFmtId="176" fontId="7" fillId="3" borderId="28" xfId="1" applyNumberFormat="1" applyFon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0" fontId="0" fillId="0" borderId="4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2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25" xfId="0" applyNumberForma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" fillId="3" borderId="9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6" fontId="2" fillId="3" borderId="4" xfId="1" applyNumberFormat="1" applyFont="1" applyFill="1" applyBorder="1" applyAlignment="1">
      <alignment horizontal="center" vertical="center" wrapText="1"/>
    </xf>
    <xf numFmtId="176" fontId="2" fillId="3" borderId="5" xfId="1" applyNumberFormat="1" applyFont="1" applyFill="1" applyBorder="1" applyAlignment="1">
      <alignment horizontal="center" vertical="center" wrapText="1"/>
    </xf>
    <xf numFmtId="176" fontId="7" fillId="3" borderId="9" xfId="1" applyNumberFormat="1" applyFont="1" applyFill="1" applyBorder="1" applyAlignment="1">
      <alignment horizontal="center" vertical="center" wrapText="1"/>
    </xf>
    <xf numFmtId="176" fontId="0" fillId="0" borderId="26" xfId="1" applyNumberFormat="1" applyFont="1" applyBorder="1" applyAlignment="1">
      <alignment horizontal="right" vertical="center"/>
    </xf>
    <xf numFmtId="176" fontId="0" fillId="3" borderId="26" xfId="1" applyNumberFormat="1" applyFont="1" applyFill="1" applyBorder="1" applyAlignment="1">
      <alignment horizontal="right" vertical="center"/>
    </xf>
    <xf numFmtId="176" fontId="0" fillId="0" borderId="29" xfId="1" applyNumberFormat="1" applyFont="1" applyBorder="1" applyAlignment="1">
      <alignment horizontal="center" vertical="center"/>
    </xf>
    <xf numFmtId="176" fontId="0" fillId="3" borderId="29" xfId="1" applyNumberFormat="1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918883</xdr:colOff>
      <xdr:row>0</xdr:row>
      <xdr:rowOff>291354</xdr:rowOff>
    </xdr:from>
    <xdr:to>
      <xdr:col>9</xdr:col>
      <xdr:colOff>638735</xdr:colOff>
      <xdr:row>1</xdr:row>
      <xdr:rowOff>246531</xdr:rowOff>
    </xdr:to>
    <xdr:sp macro="" textlink="">
      <xdr:nvSpPr>
        <xdr:cNvPr id="2" name="圓角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55677" y="291354"/>
          <a:ext cx="2823882" cy="33617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上方表：工程履歷</a:t>
          </a:r>
        </a:p>
      </xdr:txBody>
    </xdr:sp>
    <xdr:clientData/>
  </xdr:twoCellAnchor>
  <xdr:twoCellAnchor>
    <xdr:from>
      <xdr:col>8</xdr:col>
      <xdr:colOff>168088</xdr:colOff>
      <xdr:row>15</xdr:row>
      <xdr:rowOff>67236</xdr:rowOff>
    </xdr:from>
    <xdr:to>
      <xdr:col>10</xdr:col>
      <xdr:colOff>784411</xdr:colOff>
      <xdr:row>16</xdr:row>
      <xdr:rowOff>190501</xdr:rowOff>
    </xdr:to>
    <xdr:sp macro="" textlink="">
      <xdr:nvSpPr>
        <xdr:cNvPr id="3" name="圓角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65059" y="4280648"/>
          <a:ext cx="2510117" cy="33617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中間左方表：財務履歷</a:t>
          </a:r>
        </a:p>
      </xdr:txBody>
    </xdr:sp>
    <xdr:clientData/>
  </xdr:twoCellAnchor>
  <xdr:twoCellAnchor>
    <xdr:from>
      <xdr:col>15</xdr:col>
      <xdr:colOff>112059</xdr:colOff>
      <xdr:row>15</xdr:row>
      <xdr:rowOff>67235</xdr:rowOff>
    </xdr:from>
    <xdr:to>
      <xdr:col>18</xdr:col>
      <xdr:colOff>100853</xdr:colOff>
      <xdr:row>16</xdr:row>
      <xdr:rowOff>190500</xdr:rowOff>
    </xdr:to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70441" y="4280647"/>
          <a:ext cx="2510118" cy="33617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中間右方表：現金流估算</a:t>
          </a:r>
        </a:p>
      </xdr:txBody>
    </xdr:sp>
    <xdr:clientData/>
  </xdr:twoCellAnchor>
  <xdr:twoCellAnchor>
    <xdr:from>
      <xdr:col>9</xdr:col>
      <xdr:colOff>44824</xdr:colOff>
      <xdr:row>34</xdr:row>
      <xdr:rowOff>224119</xdr:rowOff>
    </xdr:from>
    <xdr:to>
      <xdr:col>9</xdr:col>
      <xdr:colOff>336177</xdr:colOff>
      <xdr:row>34</xdr:row>
      <xdr:rowOff>235324</xdr:rowOff>
    </xdr:to>
    <xdr:cxnSp macro="">
      <xdr:nvCxnSpPr>
        <xdr:cNvPr id="6" name="直線單箭頭接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883649" y="8729944"/>
          <a:ext cx="291353" cy="11205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1680</xdr:colOff>
      <xdr:row>38</xdr:row>
      <xdr:rowOff>123265</xdr:rowOff>
    </xdr:from>
    <xdr:to>
      <xdr:col>9</xdr:col>
      <xdr:colOff>358589</xdr:colOff>
      <xdr:row>38</xdr:row>
      <xdr:rowOff>123265</xdr:rowOff>
    </xdr:to>
    <xdr:cxnSp macro="">
      <xdr:nvCxnSpPr>
        <xdr:cNvPr id="7" name="直線單箭頭接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40505" y="9905440"/>
          <a:ext cx="356909" cy="0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818029</xdr:colOff>
      <xdr:row>29</xdr:row>
      <xdr:rowOff>44824</xdr:rowOff>
    </xdr:from>
    <xdr:to>
      <xdr:col>11</xdr:col>
      <xdr:colOff>515470</xdr:colOff>
      <xdr:row>30</xdr:row>
      <xdr:rowOff>168090</xdr:rowOff>
    </xdr:to>
    <xdr:sp macro="" textlink="">
      <xdr:nvSpPr>
        <xdr:cNvPr id="8" name="圓角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15000" y="7216589"/>
          <a:ext cx="2510117" cy="33617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左下方表：反饋意見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6"/>
  <sheetViews>
    <sheetView tabSelected="1" topLeftCell="D1" zoomScaleNormal="100" zoomScaleSheetLayoutView="85" workbookViewId="0">
      <selection activeCell="W39" sqref="W39"/>
    </sheetView>
  </sheetViews>
  <sheetFormatPr defaultRowHeight="16.5" x14ac:dyDescent="0.25"/>
  <cols>
    <col min="1" max="1" width="0" hidden="1" customWidth="1"/>
    <col min="2" max="2" width="12.125" hidden="1" customWidth="1"/>
    <col min="3" max="3" width="15.875" hidden="1" customWidth="1"/>
    <col min="4" max="4" width="10.625" customWidth="1"/>
    <col min="5" max="5" width="14.75" customWidth="1"/>
    <col min="6" max="6" width="14.625" customWidth="1"/>
    <col min="7" max="7" width="13.75" customWidth="1"/>
    <col min="8" max="8" width="14.375" customWidth="1"/>
    <col min="9" max="9" width="12.5" customWidth="1"/>
    <col min="10" max="10" width="12.375" customWidth="1"/>
    <col min="11" max="12" width="12.125" customWidth="1"/>
    <col min="13" max="13" width="13.125" customWidth="1"/>
    <col min="14" max="14" width="14.625" customWidth="1"/>
    <col min="15" max="15" width="18.625" customWidth="1"/>
    <col min="16" max="16" width="12.625" style="10" customWidth="1"/>
    <col min="17" max="17" width="2.75" style="10" customWidth="1"/>
    <col min="18" max="18" width="17.625" customWidth="1"/>
    <col min="19" max="19" width="15.625" customWidth="1"/>
    <col min="20" max="20" width="12.625" customWidth="1"/>
    <col min="21" max="21" width="2.625" customWidth="1"/>
    <col min="22" max="22" width="14.125" customWidth="1"/>
  </cols>
  <sheetData>
    <row r="1" spans="1:25" ht="30" customHeight="1" x14ac:dyDescent="0.25">
      <c r="D1" s="110" t="s">
        <v>0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5" ht="25.5" customHeight="1" thickBot="1" x14ac:dyDescent="0.3">
      <c r="D2" s="1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"/>
      <c r="R2" t="s">
        <v>2</v>
      </c>
    </row>
    <row r="3" spans="1:25" ht="23.25" customHeight="1" x14ac:dyDescent="0.25">
      <c r="D3" s="113" t="s">
        <v>3</v>
      </c>
      <c r="E3" s="115" t="s">
        <v>58</v>
      </c>
      <c r="F3" s="117" t="s">
        <v>4</v>
      </c>
      <c r="G3" s="117" t="s">
        <v>5</v>
      </c>
      <c r="H3" s="119" t="s">
        <v>64</v>
      </c>
      <c r="I3" s="120"/>
      <c r="J3" s="120"/>
      <c r="K3" s="120"/>
      <c r="L3" s="120"/>
      <c r="M3" s="120"/>
      <c r="N3" s="120"/>
      <c r="O3" s="120"/>
      <c r="P3" s="121"/>
      <c r="Q3" s="48"/>
      <c r="R3" s="122" t="s">
        <v>60</v>
      </c>
      <c r="S3" s="123"/>
      <c r="T3" s="123"/>
      <c r="U3" s="124"/>
      <c r="V3" s="3"/>
      <c r="W3" s="3"/>
    </row>
    <row r="4" spans="1:25" s="10" customFormat="1" ht="31.5" customHeight="1" x14ac:dyDescent="0.25">
      <c r="A4" s="4"/>
      <c r="B4" s="4"/>
      <c r="C4" s="5"/>
      <c r="D4" s="114"/>
      <c r="E4" s="116"/>
      <c r="F4" s="118"/>
      <c r="G4" s="118"/>
      <c r="H4" s="6" t="s">
        <v>6</v>
      </c>
      <c r="I4" s="7" t="s">
        <v>7</v>
      </c>
      <c r="J4" s="8" t="s">
        <v>8</v>
      </c>
      <c r="K4" s="8"/>
      <c r="L4" s="8" t="s">
        <v>9</v>
      </c>
      <c r="M4" s="8" t="s">
        <v>66</v>
      </c>
      <c r="N4" s="8" t="s">
        <v>10</v>
      </c>
      <c r="O4" s="131" t="s">
        <v>11</v>
      </c>
      <c r="P4" s="132"/>
      <c r="Q4" s="9"/>
      <c r="R4" s="125"/>
      <c r="S4" s="126"/>
      <c r="T4" s="126"/>
      <c r="U4" s="127"/>
      <c r="V4" s="3"/>
      <c r="W4" s="3"/>
      <c r="X4"/>
      <c r="Y4"/>
    </row>
    <row r="5" spans="1:25" s="10" customFormat="1" x14ac:dyDescent="0.25">
      <c r="A5" s="4"/>
      <c r="B5" s="4"/>
      <c r="C5" s="5"/>
      <c r="D5" s="49">
        <v>107</v>
      </c>
      <c r="E5" s="12"/>
      <c r="F5" s="12"/>
      <c r="G5" s="13">
        <f t="shared" ref="G5:G14" si="0">F5-E5</f>
        <v>0</v>
      </c>
      <c r="H5" s="4"/>
      <c r="I5" s="14"/>
      <c r="J5" s="4"/>
      <c r="K5" s="4"/>
      <c r="L5" s="133">
        <f>N5-M5-SUM(H15:K15)</f>
        <v>0</v>
      </c>
      <c r="M5" s="136"/>
      <c r="N5" s="136">
        <f>E15</f>
        <v>0</v>
      </c>
      <c r="O5" s="139" t="s">
        <v>12</v>
      </c>
      <c r="P5" s="140"/>
      <c r="Q5" s="15"/>
      <c r="R5" s="125"/>
      <c r="S5" s="126"/>
      <c r="T5" s="126"/>
      <c r="U5" s="127"/>
      <c r="V5" s="3"/>
      <c r="W5" s="3"/>
      <c r="X5"/>
      <c r="Y5"/>
    </row>
    <row r="6" spans="1:25" s="10" customFormat="1" ht="19.5" customHeight="1" x14ac:dyDescent="0.25">
      <c r="A6" s="4"/>
      <c r="B6" s="4"/>
      <c r="C6" s="5"/>
      <c r="D6" s="49">
        <v>108</v>
      </c>
      <c r="E6" s="12"/>
      <c r="F6" s="12"/>
      <c r="G6" s="13">
        <f t="shared" si="0"/>
        <v>0</v>
      </c>
      <c r="H6" s="4"/>
      <c r="I6" s="14"/>
      <c r="J6" s="4"/>
      <c r="K6" s="4"/>
      <c r="L6" s="134"/>
      <c r="M6" s="137"/>
      <c r="N6" s="137"/>
      <c r="O6" s="141"/>
      <c r="P6" s="142"/>
      <c r="Q6" s="15"/>
      <c r="R6" s="125"/>
      <c r="S6" s="126"/>
      <c r="T6" s="126"/>
      <c r="U6" s="127"/>
      <c r="V6" s="3"/>
      <c r="W6"/>
      <c r="X6"/>
      <c r="Y6"/>
    </row>
    <row r="7" spans="1:25" x14ac:dyDescent="0.25">
      <c r="A7" s="11" t="s">
        <v>13</v>
      </c>
      <c r="B7" s="16" t="s">
        <v>14</v>
      </c>
      <c r="C7" s="47">
        <v>15566000</v>
      </c>
      <c r="D7" s="49">
        <v>109</v>
      </c>
      <c r="E7" s="13"/>
      <c r="F7" s="13"/>
      <c r="G7" s="13">
        <f t="shared" si="0"/>
        <v>0</v>
      </c>
      <c r="H7" s="11"/>
      <c r="I7" s="17"/>
      <c r="J7" s="11"/>
      <c r="K7" s="11"/>
      <c r="L7" s="134"/>
      <c r="M7" s="137"/>
      <c r="N7" s="137"/>
      <c r="O7" s="141"/>
      <c r="P7" s="142"/>
      <c r="Q7" s="18"/>
      <c r="R7" s="125"/>
      <c r="S7" s="126"/>
      <c r="T7" s="126"/>
      <c r="U7" s="127"/>
      <c r="V7" s="3"/>
    </row>
    <row r="8" spans="1:25" x14ac:dyDescent="0.25">
      <c r="A8" s="11"/>
      <c r="B8" s="16" t="s">
        <v>15</v>
      </c>
      <c r="C8" s="47">
        <v>6473000</v>
      </c>
      <c r="D8" s="49">
        <v>110</v>
      </c>
      <c r="E8" s="13"/>
      <c r="F8" s="13"/>
      <c r="G8" s="13">
        <f t="shared" si="0"/>
        <v>0</v>
      </c>
      <c r="H8" s="11"/>
      <c r="I8" s="17"/>
      <c r="J8" s="11"/>
      <c r="K8" s="11"/>
      <c r="L8" s="134"/>
      <c r="M8" s="137"/>
      <c r="N8" s="137"/>
      <c r="O8" s="141"/>
      <c r="P8" s="142"/>
      <c r="Q8" s="18"/>
      <c r="R8" s="125"/>
      <c r="S8" s="126"/>
      <c r="T8" s="126"/>
      <c r="U8" s="127"/>
      <c r="V8" s="3"/>
    </row>
    <row r="9" spans="1:25" ht="18.75" customHeight="1" x14ac:dyDescent="0.25">
      <c r="A9" s="11"/>
      <c r="B9" s="16" t="s">
        <v>16</v>
      </c>
      <c r="C9" s="47">
        <v>119000</v>
      </c>
      <c r="D9" s="49">
        <v>111</v>
      </c>
      <c r="E9" s="13"/>
      <c r="F9" s="13"/>
      <c r="G9" s="13">
        <f t="shared" si="0"/>
        <v>0</v>
      </c>
      <c r="H9" s="11"/>
      <c r="I9" s="17"/>
      <c r="J9" s="11"/>
      <c r="K9" s="11"/>
      <c r="L9" s="134"/>
      <c r="M9" s="137"/>
      <c r="N9" s="137"/>
      <c r="O9" s="141"/>
      <c r="P9" s="142"/>
      <c r="Q9" s="18"/>
      <c r="R9" s="125"/>
      <c r="S9" s="126"/>
      <c r="T9" s="126"/>
      <c r="U9" s="127"/>
      <c r="V9" s="3"/>
      <c r="W9" s="3"/>
    </row>
    <row r="10" spans="1:25" ht="18.75" customHeight="1" x14ac:dyDescent="0.25">
      <c r="A10" s="11"/>
      <c r="B10" s="11" t="s">
        <v>17</v>
      </c>
      <c r="C10" s="47">
        <v>36326000</v>
      </c>
      <c r="D10" s="49">
        <v>112</v>
      </c>
      <c r="E10" s="13"/>
      <c r="F10" s="13"/>
      <c r="G10" s="13">
        <f t="shared" si="0"/>
        <v>0</v>
      </c>
      <c r="H10" s="11"/>
      <c r="I10" s="17"/>
      <c r="J10" s="11"/>
      <c r="K10" s="11"/>
      <c r="L10" s="134"/>
      <c r="M10" s="137"/>
      <c r="N10" s="137"/>
      <c r="O10" s="141"/>
      <c r="P10" s="142"/>
      <c r="Q10" s="19"/>
      <c r="R10" s="125"/>
      <c r="S10" s="126"/>
      <c r="T10" s="126"/>
      <c r="U10" s="127"/>
      <c r="V10" s="3"/>
      <c r="W10" s="3"/>
    </row>
    <row r="11" spans="1:25" x14ac:dyDescent="0.25">
      <c r="A11" s="11"/>
      <c r="B11" s="11" t="s">
        <v>18</v>
      </c>
      <c r="C11" s="47">
        <f>421018000-C10-C9-C8-C7</f>
        <v>362534000</v>
      </c>
      <c r="D11" s="214" t="s">
        <v>19</v>
      </c>
      <c r="E11" s="13"/>
      <c r="F11" s="13"/>
      <c r="G11" s="13">
        <f t="shared" si="0"/>
        <v>0</v>
      </c>
      <c r="H11" s="11"/>
      <c r="I11" s="17"/>
      <c r="J11" s="11"/>
      <c r="K11" s="16"/>
      <c r="L11" s="134"/>
      <c r="M11" s="137"/>
      <c r="N11" s="137"/>
      <c r="O11" s="141"/>
      <c r="P11" s="142"/>
      <c r="Q11" s="20"/>
      <c r="R11" s="128"/>
      <c r="S11" s="129"/>
      <c r="T11" s="129"/>
      <c r="U11" s="130"/>
      <c r="V11" s="21"/>
    </row>
    <row r="12" spans="1:25" x14ac:dyDescent="0.25">
      <c r="A12" s="11"/>
      <c r="B12" s="11" t="s">
        <v>10</v>
      </c>
      <c r="C12" s="47">
        <f>SUM(C7:C11)</f>
        <v>421018000</v>
      </c>
      <c r="D12" s="49">
        <v>113</v>
      </c>
      <c r="E12" s="13"/>
      <c r="F12" s="13"/>
      <c r="G12" s="13">
        <f t="shared" si="0"/>
        <v>0</v>
      </c>
      <c r="H12" s="11"/>
      <c r="I12" s="17"/>
      <c r="J12" s="11"/>
      <c r="K12" s="16"/>
      <c r="L12" s="134"/>
      <c r="M12" s="137"/>
      <c r="N12" s="137"/>
      <c r="O12" s="141"/>
      <c r="P12" s="142"/>
      <c r="Q12" s="20"/>
      <c r="R12" s="22" t="s">
        <v>20</v>
      </c>
      <c r="S12" s="23" t="s">
        <v>21</v>
      </c>
      <c r="T12" s="145" t="s">
        <v>22</v>
      </c>
      <c r="U12" s="146"/>
      <c r="V12" s="21"/>
    </row>
    <row r="13" spans="1:25" x14ac:dyDescent="0.25">
      <c r="A13" s="11"/>
      <c r="B13" s="11"/>
      <c r="C13" s="47"/>
      <c r="D13" s="49">
        <v>114</v>
      </c>
      <c r="E13" s="13"/>
      <c r="F13" s="13"/>
      <c r="G13" s="13">
        <f t="shared" si="0"/>
        <v>0</v>
      </c>
      <c r="H13" s="11"/>
      <c r="I13" s="17"/>
      <c r="J13" s="11"/>
      <c r="K13" s="11"/>
      <c r="L13" s="134"/>
      <c r="M13" s="137"/>
      <c r="N13" s="137"/>
      <c r="O13" s="141"/>
      <c r="P13" s="142"/>
      <c r="Q13" s="20"/>
      <c r="R13" s="24" t="s">
        <v>23</v>
      </c>
      <c r="S13" s="25">
        <v>0</v>
      </c>
      <c r="T13" s="147"/>
      <c r="U13" s="148"/>
      <c r="V13" s="21"/>
    </row>
    <row r="14" spans="1:25" x14ac:dyDescent="0.25">
      <c r="A14" s="11"/>
      <c r="B14" s="11"/>
      <c r="C14" s="47"/>
      <c r="D14" s="49">
        <v>115</v>
      </c>
      <c r="E14" s="13"/>
      <c r="F14" s="13"/>
      <c r="G14" s="13">
        <f t="shared" si="0"/>
        <v>0</v>
      </c>
      <c r="H14" s="11"/>
      <c r="I14" s="17"/>
      <c r="J14" s="11"/>
      <c r="K14" s="11"/>
      <c r="L14" s="134"/>
      <c r="M14" s="137"/>
      <c r="N14" s="137"/>
      <c r="O14" s="141"/>
      <c r="P14" s="142"/>
      <c r="Q14" s="20"/>
      <c r="R14" s="24" t="s">
        <v>24</v>
      </c>
      <c r="S14" s="25">
        <v>1</v>
      </c>
      <c r="T14" s="147"/>
      <c r="U14" s="148"/>
      <c r="V14" s="21"/>
    </row>
    <row r="15" spans="1:25" ht="17.25" thickBot="1" x14ac:dyDescent="0.3">
      <c r="A15" s="11"/>
      <c r="B15" s="11"/>
      <c r="C15" s="47"/>
      <c r="D15" s="216" t="s">
        <v>67</v>
      </c>
      <c r="E15" s="50">
        <f t="shared" ref="E15:K15" si="1">SUM(E5:E14)</f>
        <v>0</v>
      </c>
      <c r="F15" s="50">
        <f t="shared" si="1"/>
        <v>0</v>
      </c>
      <c r="G15" s="50">
        <f t="shared" si="1"/>
        <v>0</v>
      </c>
      <c r="H15" s="51">
        <f t="shared" si="1"/>
        <v>0</v>
      </c>
      <c r="I15" s="52">
        <f t="shared" si="1"/>
        <v>0</v>
      </c>
      <c r="J15" s="51">
        <f t="shared" si="1"/>
        <v>0</v>
      </c>
      <c r="K15" s="51">
        <f t="shared" si="1"/>
        <v>0</v>
      </c>
      <c r="L15" s="135"/>
      <c r="M15" s="138"/>
      <c r="N15" s="138"/>
      <c r="O15" s="143"/>
      <c r="P15" s="144"/>
      <c r="Q15" s="53"/>
      <c r="R15" s="54" t="s">
        <v>25</v>
      </c>
      <c r="S15" s="55">
        <v>0</v>
      </c>
      <c r="T15" s="149"/>
      <c r="U15" s="150"/>
      <c r="V15" s="21"/>
    </row>
    <row r="16" spans="1:25" x14ac:dyDescent="0.25">
      <c r="D16" s="26" t="s">
        <v>59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22" ht="17.25" thickBot="1" x14ac:dyDescent="0.3">
      <c r="A17" s="21"/>
      <c r="B17" s="21"/>
      <c r="C17" s="21"/>
      <c r="R17" s="21"/>
      <c r="S17" s="21"/>
      <c r="T17" s="21"/>
      <c r="U17" s="21"/>
      <c r="V17" s="21"/>
    </row>
    <row r="18" spans="1:22" s="10" customFormat="1" ht="45" customHeight="1" x14ac:dyDescent="0.25">
      <c r="A18" s="4"/>
      <c r="B18" s="4"/>
      <c r="C18" s="5"/>
      <c r="D18" s="57" t="s">
        <v>3</v>
      </c>
      <c r="E18" s="58" t="s">
        <v>58</v>
      </c>
      <c r="F18" s="59" t="s">
        <v>4</v>
      </c>
      <c r="G18" s="60" t="s">
        <v>26</v>
      </c>
      <c r="H18" s="60" t="s">
        <v>27</v>
      </c>
      <c r="I18" s="61" t="s">
        <v>28</v>
      </c>
      <c r="J18" s="61" t="s">
        <v>10</v>
      </c>
      <c r="K18" s="61" t="s">
        <v>29</v>
      </c>
      <c r="L18" s="61"/>
      <c r="M18" s="68"/>
      <c r="N18" s="151" t="s">
        <v>30</v>
      </c>
      <c r="O18" s="152"/>
      <c r="P18" s="152"/>
      <c r="Q18" s="153"/>
      <c r="R18" s="154" t="s">
        <v>31</v>
      </c>
      <c r="S18" s="155"/>
      <c r="T18" s="155"/>
      <c r="U18" s="156"/>
      <c r="V18" s="30"/>
    </row>
    <row r="19" spans="1:22" s="10" customFormat="1" ht="16.5" customHeight="1" x14ac:dyDescent="0.25">
      <c r="A19" s="4"/>
      <c r="B19" s="4"/>
      <c r="C19" s="5"/>
      <c r="D19" s="62">
        <v>107</v>
      </c>
      <c r="E19" s="12"/>
      <c r="F19" s="12"/>
      <c r="G19" s="32"/>
      <c r="H19" s="32"/>
      <c r="I19" s="32"/>
      <c r="J19" s="31">
        <f t="shared" ref="J19:J28" si="2">SUM(G19:I19)</f>
        <v>0</v>
      </c>
      <c r="K19" s="29"/>
      <c r="L19" s="29"/>
      <c r="M19" s="43"/>
      <c r="N19" s="157" t="s">
        <v>32</v>
      </c>
      <c r="O19" s="158"/>
      <c r="P19" s="159"/>
      <c r="Q19" s="160"/>
      <c r="R19" s="161" t="s">
        <v>33</v>
      </c>
      <c r="S19" s="162"/>
      <c r="T19" s="160"/>
      <c r="U19" s="163"/>
      <c r="V19" s="30"/>
    </row>
    <row r="20" spans="1:22" s="10" customFormat="1" ht="16.5" customHeight="1" x14ac:dyDescent="0.25">
      <c r="A20" s="4"/>
      <c r="B20" s="4"/>
      <c r="C20" s="5"/>
      <c r="D20" s="62">
        <v>108</v>
      </c>
      <c r="E20" s="12"/>
      <c r="F20" s="12"/>
      <c r="G20" s="32"/>
      <c r="H20" s="32"/>
      <c r="I20" s="32"/>
      <c r="J20" s="31">
        <f t="shared" si="2"/>
        <v>0</v>
      </c>
      <c r="K20" s="29"/>
      <c r="L20" s="29"/>
      <c r="M20" s="43"/>
      <c r="N20" s="164" t="s">
        <v>34</v>
      </c>
      <c r="O20" s="165"/>
      <c r="P20" s="166"/>
      <c r="Q20" s="167"/>
      <c r="R20" s="168" t="s">
        <v>34</v>
      </c>
      <c r="S20" s="165"/>
      <c r="T20" s="169"/>
      <c r="U20" s="170"/>
      <c r="V20" s="30"/>
    </row>
    <row r="21" spans="1:22" s="35" customFormat="1" x14ac:dyDescent="0.25">
      <c r="A21" s="31" t="s">
        <v>13</v>
      </c>
      <c r="B21" s="33" t="s">
        <v>14</v>
      </c>
      <c r="C21" s="56">
        <v>15566000</v>
      </c>
      <c r="D21" s="62">
        <v>109</v>
      </c>
      <c r="E21" s="13"/>
      <c r="F21" s="13"/>
      <c r="G21" s="32"/>
      <c r="H21" s="32"/>
      <c r="I21" s="32"/>
      <c r="J21" s="31">
        <f t="shared" si="2"/>
        <v>0</v>
      </c>
      <c r="K21" s="31"/>
      <c r="L21" s="31"/>
      <c r="M21" s="43"/>
      <c r="N21" s="171" t="s">
        <v>35</v>
      </c>
      <c r="O21" s="172"/>
      <c r="P21" s="166"/>
      <c r="Q21" s="167"/>
      <c r="R21" s="173" t="s">
        <v>35</v>
      </c>
      <c r="S21" s="172"/>
      <c r="T21" s="169"/>
      <c r="U21" s="170"/>
      <c r="V21" s="34"/>
    </row>
    <row r="22" spans="1:22" s="35" customFormat="1" x14ac:dyDescent="0.25">
      <c r="A22" s="31"/>
      <c r="B22" s="33" t="s">
        <v>15</v>
      </c>
      <c r="C22" s="56">
        <v>6473000</v>
      </c>
      <c r="D22" s="62">
        <v>110</v>
      </c>
      <c r="E22" s="13"/>
      <c r="F22" s="13"/>
      <c r="G22" s="32"/>
      <c r="H22" s="32"/>
      <c r="I22" s="32"/>
      <c r="J22" s="31">
        <f t="shared" si="2"/>
        <v>0</v>
      </c>
      <c r="K22" s="31"/>
      <c r="L22" s="31"/>
      <c r="M22" s="43"/>
      <c r="N22" s="171" t="s">
        <v>36</v>
      </c>
      <c r="O22" s="172"/>
      <c r="P22" s="166"/>
      <c r="Q22" s="167"/>
      <c r="R22" s="173" t="s">
        <v>36</v>
      </c>
      <c r="S22" s="172"/>
      <c r="T22" s="169"/>
      <c r="U22" s="170"/>
      <c r="V22" s="34"/>
    </row>
    <row r="23" spans="1:22" s="35" customFormat="1" x14ac:dyDescent="0.25">
      <c r="A23" s="31"/>
      <c r="B23" s="33" t="s">
        <v>16</v>
      </c>
      <c r="C23" s="56">
        <v>119000</v>
      </c>
      <c r="D23" s="62">
        <v>111</v>
      </c>
      <c r="E23" s="13"/>
      <c r="F23" s="13"/>
      <c r="G23" s="32"/>
      <c r="H23" s="32"/>
      <c r="I23" s="32"/>
      <c r="J23" s="31">
        <f t="shared" si="2"/>
        <v>0</v>
      </c>
      <c r="K23" s="31"/>
      <c r="L23" s="31"/>
      <c r="M23" s="43"/>
      <c r="N23" s="171" t="s">
        <v>37</v>
      </c>
      <c r="O23" s="172"/>
      <c r="P23" s="166"/>
      <c r="Q23" s="167"/>
      <c r="R23" s="173" t="s">
        <v>37</v>
      </c>
      <c r="S23" s="172"/>
      <c r="T23" s="169"/>
      <c r="U23" s="170"/>
    </row>
    <row r="24" spans="1:22" s="35" customFormat="1" x14ac:dyDescent="0.25">
      <c r="A24" s="31"/>
      <c r="B24" s="31" t="s">
        <v>17</v>
      </c>
      <c r="C24" s="56">
        <v>36326000</v>
      </c>
      <c r="D24" s="62">
        <v>112</v>
      </c>
      <c r="E24" s="13"/>
      <c r="F24" s="13"/>
      <c r="G24" s="178"/>
      <c r="H24" s="178"/>
      <c r="I24" s="178"/>
      <c r="J24" s="178">
        <f>SUM(G24:I25)</f>
        <v>0</v>
      </c>
      <c r="K24" s="178"/>
      <c r="L24" s="45"/>
      <c r="M24" s="174"/>
      <c r="N24" s="171" t="s">
        <v>38</v>
      </c>
      <c r="O24" s="172"/>
      <c r="P24" s="166"/>
      <c r="Q24" s="167"/>
      <c r="R24" s="176" t="s">
        <v>39</v>
      </c>
      <c r="S24" s="177"/>
      <c r="T24" s="169"/>
      <c r="U24" s="170"/>
      <c r="V24" s="34"/>
    </row>
    <row r="25" spans="1:22" s="35" customFormat="1" x14ac:dyDescent="0.25">
      <c r="A25" s="31"/>
      <c r="B25" s="31" t="s">
        <v>18</v>
      </c>
      <c r="C25" s="56">
        <f>421018000-C24-C23-C22-C21</f>
        <v>362534000</v>
      </c>
      <c r="D25" s="215" t="s">
        <v>19</v>
      </c>
      <c r="E25" s="13"/>
      <c r="F25" s="13"/>
      <c r="G25" s="179"/>
      <c r="H25" s="179"/>
      <c r="I25" s="179"/>
      <c r="J25" s="179"/>
      <c r="K25" s="179"/>
      <c r="L25" s="46"/>
      <c r="M25" s="175"/>
      <c r="N25" s="171" t="s">
        <v>40</v>
      </c>
      <c r="O25" s="172"/>
      <c r="P25" s="166"/>
      <c r="Q25" s="167"/>
      <c r="R25" s="173" t="s">
        <v>40</v>
      </c>
      <c r="S25" s="172"/>
      <c r="T25" s="169"/>
      <c r="U25" s="170"/>
      <c r="V25" s="34"/>
    </row>
    <row r="26" spans="1:22" s="35" customFormat="1" x14ac:dyDescent="0.25">
      <c r="A26" s="31"/>
      <c r="B26" s="31" t="s">
        <v>10</v>
      </c>
      <c r="C26" s="56">
        <f>SUM(C21:C25)</f>
        <v>421018000</v>
      </c>
      <c r="D26" s="62">
        <v>113</v>
      </c>
      <c r="E26" s="13"/>
      <c r="F26" s="13"/>
      <c r="G26" s="31"/>
      <c r="H26" s="31"/>
      <c r="I26" s="31"/>
      <c r="J26" s="31">
        <f t="shared" si="2"/>
        <v>0</v>
      </c>
      <c r="K26" s="31"/>
      <c r="L26" s="31"/>
      <c r="M26" s="66"/>
      <c r="N26" s="171" t="s">
        <v>41</v>
      </c>
      <c r="O26" s="172"/>
      <c r="P26" s="166"/>
      <c r="Q26" s="167"/>
      <c r="R26" s="173" t="s">
        <v>41</v>
      </c>
      <c r="S26" s="172"/>
      <c r="T26" s="169"/>
      <c r="U26" s="170"/>
      <c r="V26" s="34"/>
    </row>
    <row r="27" spans="1:22" s="35" customFormat="1" x14ac:dyDescent="0.25">
      <c r="A27" s="31"/>
      <c r="B27" s="31"/>
      <c r="C27" s="56"/>
      <c r="D27" s="62">
        <v>114</v>
      </c>
      <c r="E27" s="13"/>
      <c r="F27" s="13"/>
      <c r="G27" s="31"/>
      <c r="H27" s="31"/>
      <c r="I27" s="31"/>
      <c r="J27" s="31">
        <f t="shared" si="2"/>
        <v>0</v>
      </c>
      <c r="K27" s="31"/>
      <c r="L27" s="31"/>
      <c r="M27" s="66"/>
      <c r="N27" s="64"/>
      <c r="O27" s="44"/>
      <c r="P27" s="166"/>
      <c r="Q27" s="167"/>
      <c r="R27" s="176"/>
      <c r="S27" s="177"/>
      <c r="T27" s="169"/>
      <c r="U27" s="170"/>
      <c r="V27" s="34"/>
    </row>
    <row r="28" spans="1:22" s="35" customFormat="1" x14ac:dyDescent="0.25">
      <c r="A28" s="31"/>
      <c r="B28" s="31"/>
      <c r="C28" s="56"/>
      <c r="D28" s="62">
        <v>115</v>
      </c>
      <c r="E28" s="13"/>
      <c r="F28" s="13"/>
      <c r="G28" s="31"/>
      <c r="H28" s="31"/>
      <c r="I28" s="31"/>
      <c r="J28" s="31">
        <f t="shared" si="2"/>
        <v>0</v>
      </c>
      <c r="K28" s="31"/>
      <c r="L28" s="31"/>
      <c r="M28" s="66"/>
      <c r="N28" s="64"/>
      <c r="O28" s="44"/>
      <c r="P28" s="183"/>
      <c r="Q28" s="184"/>
      <c r="R28" s="36"/>
      <c r="S28" s="37"/>
      <c r="T28" s="185"/>
      <c r="U28" s="186"/>
      <c r="V28" s="34"/>
    </row>
    <row r="29" spans="1:22" s="35" customFormat="1" ht="17.25" thickBot="1" x14ac:dyDescent="0.3">
      <c r="A29" s="31"/>
      <c r="B29" s="31"/>
      <c r="C29" s="56"/>
      <c r="D29" s="217" t="s">
        <v>67</v>
      </c>
      <c r="E29" s="50">
        <f t="shared" ref="E29:K29" si="3">SUM(E19:E28)</f>
        <v>0</v>
      </c>
      <c r="F29" s="50">
        <f t="shared" si="3"/>
        <v>0</v>
      </c>
      <c r="G29" s="63">
        <f t="shared" si="3"/>
        <v>0</v>
      </c>
      <c r="H29" s="63">
        <f t="shared" si="3"/>
        <v>0</v>
      </c>
      <c r="I29" s="63">
        <f t="shared" si="3"/>
        <v>0</v>
      </c>
      <c r="J29" s="63">
        <f t="shared" si="3"/>
        <v>0</v>
      </c>
      <c r="K29" s="63">
        <f t="shared" si="3"/>
        <v>0</v>
      </c>
      <c r="L29" s="63"/>
      <c r="M29" s="69"/>
      <c r="N29" s="65" t="s">
        <v>42</v>
      </c>
      <c r="O29" s="38"/>
      <c r="P29" s="187">
        <f>SUM(P19:Q28)</f>
        <v>0</v>
      </c>
      <c r="Q29" s="188"/>
      <c r="R29" s="66" t="s">
        <v>43</v>
      </c>
      <c r="S29" s="67"/>
      <c r="T29" s="187">
        <f>SUM(T19:U28)</f>
        <v>0</v>
      </c>
      <c r="U29" s="189"/>
      <c r="V29" s="34"/>
    </row>
    <row r="30" spans="1:22" x14ac:dyDescent="0.25">
      <c r="D30" s="26" t="s">
        <v>65</v>
      </c>
      <c r="E30" s="27"/>
      <c r="F30" s="27"/>
      <c r="G30" s="27"/>
      <c r="H30" s="27"/>
      <c r="I30" s="27"/>
      <c r="J30" s="27"/>
      <c r="K30" s="27"/>
      <c r="L30" s="27"/>
      <c r="M30" s="27"/>
      <c r="N30" s="70"/>
      <c r="O30" s="71" t="s">
        <v>44</v>
      </c>
      <c r="P30" s="190">
        <f>SUM(E24:E25)-P29</f>
        <v>0</v>
      </c>
      <c r="Q30" s="190"/>
      <c r="R30" s="3"/>
      <c r="S30" s="72" t="s">
        <v>45</v>
      </c>
      <c r="T30" s="190">
        <f>F26-T29</f>
        <v>0</v>
      </c>
      <c r="U30" s="191"/>
    </row>
    <row r="31" spans="1:22" ht="17.25" thickBot="1" x14ac:dyDescent="0.3">
      <c r="N31" s="73"/>
      <c r="O31" s="3"/>
      <c r="P31" s="41"/>
      <c r="Q31" s="41"/>
      <c r="R31" s="3"/>
      <c r="S31" s="3"/>
      <c r="T31" s="3"/>
      <c r="U31" s="74"/>
    </row>
    <row r="32" spans="1:22" ht="27.75" customHeight="1" x14ac:dyDescent="0.25">
      <c r="D32" s="97" t="s">
        <v>46</v>
      </c>
      <c r="E32" s="98"/>
      <c r="F32" s="98"/>
      <c r="G32" s="98"/>
      <c r="H32" s="98"/>
      <c r="I32" s="98"/>
      <c r="J32" s="98"/>
      <c r="K32" s="98"/>
      <c r="L32" s="98"/>
      <c r="M32" s="99"/>
      <c r="N32" s="75" t="s">
        <v>47</v>
      </c>
      <c r="O32" s="39"/>
      <c r="P32" s="76"/>
      <c r="Q32" s="76"/>
      <c r="R32" s="3"/>
      <c r="S32" s="3"/>
      <c r="T32" s="3"/>
      <c r="U32" s="77"/>
    </row>
    <row r="33" spans="4:21" ht="34.5" customHeight="1" x14ac:dyDescent="0.25">
      <c r="D33" s="78" t="str">
        <f>IF(P30&gt;0,"112年度預算支付數剩餘或不足：剩餘■ 不足□","112年度預算支付數剩餘或不足：剩餘□ 不足■")</f>
        <v>112年度預算支付數剩餘或不足：剩餘□ 不足■</v>
      </c>
      <c r="E33" s="79"/>
      <c r="F33" s="80"/>
      <c r="G33" s="80"/>
      <c r="H33" s="81" t="str">
        <f>IF(P30&gt;0,"剩餘金額","不足金額")</f>
        <v>不足金額</v>
      </c>
      <c r="I33" s="82">
        <f>IF(P30&gt;0,P30,P30)</f>
        <v>0</v>
      </c>
      <c r="J33" s="79"/>
      <c r="K33" s="79"/>
      <c r="L33" s="79"/>
      <c r="M33" s="83"/>
      <c r="N33" s="192" t="s">
        <v>69</v>
      </c>
      <c r="O33" s="193"/>
      <c r="P33" s="193"/>
      <c r="Q33" s="193"/>
      <c r="R33" s="193"/>
      <c r="S33" s="193"/>
      <c r="T33" s="193"/>
      <c r="U33" s="194"/>
    </row>
    <row r="34" spans="4:21" ht="16.5" customHeight="1" x14ac:dyDescent="0.25">
      <c r="D34" s="84"/>
      <c r="E34" s="85"/>
      <c r="F34" s="85"/>
      <c r="G34" s="85"/>
      <c r="H34" s="86" t="s">
        <v>48</v>
      </c>
      <c r="I34" s="87">
        <f>H29+I29</f>
        <v>0</v>
      </c>
      <c r="J34" s="85"/>
      <c r="K34" s="85"/>
      <c r="L34" s="85"/>
      <c r="M34" s="88"/>
      <c r="N34" s="195" t="s">
        <v>70</v>
      </c>
      <c r="O34" s="196"/>
      <c r="P34" s="196"/>
      <c r="Q34" s="196"/>
      <c r="R34" s="196"/>
      <c r="S34" s="196"/>
      <c r="T34" s="196"/>
      <c r="U34" s="197"/>
    </row>
    <row r="35" spans="4:21" ht="34.5" customHeight="1" x14ac:dyDescent="0.25">
      <c r="D35" s="84"/>
      <c r="E35" s="85"/>
      <c r="F35" s="85"/>
      <c r="G35" s="85"/>
      <c r="H35" s="86" t="str">
        <f>IF(I35&gt;0,"剩餘","尚不足")</f>
        <v>尚不足</v>
      </c>
      <c r="I35" s="89">
        <f>I33+I34</f>
        <v>0</v>
      </c>
      <c r="J35" s="90" t="s">
        <v>61</v>
      </c>
      <c r="K35" s="91" t="str">
        <f>IF(I35&gt;0,"是■ 否□","是□ 否■")</f>
        <v>是□ 否■</v>
      </c>
      <c r="L35" s="85"/>
      <c r="M35" s="88"/>
      <c r="N35" s="192" t="s">
        <v>71</v>
      </c>
      <c r="O35" s="193"/>
      <c r="P35" s="193"/>
      <c r="Q35" s="193"/>
      <c r="R35" s="193"/>
      <c r="S35" s="193"/>
      <c r="T35" s="193"/>
      <c r="U35" s="194"/>
    </row>
    <row r="36" spans="4:21" ht="16.5" customHeight="1" x14ac:dyDescent="0.25">
      <c r="D36" s="92"/>
      <c r="E36" s="93"/>
      <c r="F36" s="93"/>
      <c r="G36" s="93"/>
      <c r="H36" s="93"/>
      <c r="I36" s="93"/>
      <c r="J36" s="85"/>
      <c r="K36" s="85"/>
      <c r="L36" s="85"/>
      <c r="M36" s="88"/>
      <c r="N36" s="180" t="s">
        <v>49</v>
      </c>
      <c r="O36" s="181"/>
      <c r="P36" s="181"/>
      <c r="Q36" s="181"/>
      <c r="R36" s="181"/>
      <c r="S36" s="181"/>
      <c r="T36" s="181"/>
      <c r="U36" s="182"/>
    </row>
    <row r="37" spans="4:21" ht="16.5" customHeight="1" x14ac:dyDescent="0.25">
      <c r="D37" s="84" t="str">
        <f>IF(T30&gt;0,"113年度預算支付數剩餘或不足：剩餘■ 不足□","113年度預算支付數剩餘或不足：剩餘□ 不足■")</f>
        <v>113年度預算支付數剩餘或不足：剩餘□ 不足■</v>
      </c>
      <c r="E37" s="85"/>
      <c r="F37" s="85"/>
      <c r="G37" s="85"/>
      <c r="H37" s="86" t="str">
        <f>IF(T30&gt;0,"剩餘金額","不足金額")</f>
        <v>不足金額</v>
      </c>
      <c r="I37" s="89">
        <f>IF(T30&gt;0,T30,T30)</f>
        <v>0</v>
      </c>
      <c r="J37" s="85"/>
      <c r="K37" s="85"/>
      <c r="L37" s="85"/>
      <c r="M37" s="88"/>
      <c r="N37" s="180" t="s">
        <v>50</v>
      </c>
      <c r="O37" s="181"/>
      <c r="P37" s="181"/>
      <c r="Q37" s="181"/>
      <c r="R37" s="181"/>
      <c r="S37" s="181"/>
      <c r="T37" s="181"/>
      <c r="U37" s="182"/>
    </row>
    <row r="38" spans="4:21" ht="33" customHeight="1" x14ac:dyDescent="0.25">
      <c r="D38" s="84"/>
      <c r="E38" s="85"/>
      <c r="F38" s="85"/>
      <c r="G38" s="85"/>
      <c r="H38" s="86" t="str">
        <f>IF(I35&gt;0,"加計112年度預計賸餘數","加計112年度預計不足數")</f>
        <v>加計112年度預計不足數</v>
      </c>
      <c r="I38" s="89">
        <f>I35</f>
        <v>0</v>
      </c>
      <c r="J38" s="85"/>
      <c r="K38" s="85"/>
      <c r="L38" s="85"/>
      <c r="M38" s="88"/>
      <c r="N38" s="192" t="s">
        <v>68</v>
      </c>
      <c r="O38" s="193"/>
      <c r="P38" s="193"/>
      <c r="Q38" s="193"/>
      <c r="R38" s="193"/>
      <c r="S38" s="193"/>
      <c r="T38" s="193"/>
      <c r="U38" s="194"/>
    </row>
    <row r="39" spans="4:21" ht="19.5" customHeight="1" x14ac:dyDescent="0.25">
      <c r="D39" s="84"/>
      <c r="E39" s="85"/>
      <c r="F39" s="85"/>
      <c r="G39" s="85"/>
      <c r="H39" s="86" t="str">
        <f>IF(I39&gt;0,"剩餘","尚不足")</f>
        <v>尚不足</v>
      </c>
      <c r="I39" s="89">
        <f>SUM(I37:I38)</f>
        <v>0</v>
      </c>
      <c r="J39" s="90" t="s">
        <v>62</v>
      </c>
      <c r="K39" s="91" t="str">
        <f>IF(I39&lt;=-1000000,"增列■　減列□",IF(I39&gt;=1000000,"增列□　減列■","增列□　減列□"))</f>
        <v>增列□　減列□</v>
      </c>
      <c r="L39" s="85"/>
      <c r="M39" s="88"/>
      <c r="N39" s="75" t="s">
        <v>51</v>
      </c>
      <c r="O39" s="76"/>
      <c r="P39" s="76"/>
      <c r="Q39" s="76"/>
      <c r="R39" s="76"/>
      <c r="S39" s="76"/>
      <c r="T39" s="76"/>
      <c r="U39" s="77"/>
    </row>
    <row r="40" spans="4:21" ht="33" customHeight="1" x14ac:dyDescent="0.25">
      <c r="D40" s="84"/>
      <c r="E40" s="85"/>
      <c r="F40" s="85"/>
      <c r="G40" s="85"/>
      <c r="H40" s="86"/>
      <c r="I40" s="89"/>
      <c r="J40" s="90" t="s">
        <v>63</v>
      </c>
      <c r="K40" s="100"/>
      <c r="L40" s="100"/>
      <c r="M40" s="101"/>
      <c r="N40" s="104" t="s">
        <v>52</v>
      </c>
      <c r="O40" s="105"/>
      <c r="P40" s="105"/>
      <c r="Q40" s="105"/>
      <c r="R40" s="105"/>
      <c r="S40" s="105"/>
      <c r="T40" s="105"/>
      <c r="U40" s="106"/>
    </row>
    <row r="41" spans="4:21" ht="16.5" customHeight="1" thickBot="1" x14ac:dyDescent="0.3">
      <c r="D41" s="94"/>
      <c r="E41" s="95"/>
      <c r="F41" s="95"/>
      <c r="G41" s="95"/>
      <c r="H41" s="95"/>
      <c r="I41" s="95"/>
      <c r="J41" s="96"/>
      <c r="K41" s="102"/>
      <c r="L41" s="102"/>
      <c r="M41" s="103"/>
      <c r="N41" s="107"/>
      <c r="O41" s="108"/>
      <c r="P41" s="108"/>
      <c r="Q41" s="108"/>
      <c r="R41" s="108"/>
      <c r="S41" s="108"/>
      <c r="T41" s="108"/>
      <c r="U41" s="109"/>
    </row>
    <row r="42" spans="4:21" x14ac:dyDescent="0.25">
      <c r="E42" t="s">
        <v>53</v>
      </c>
      <c r="N42" s="3"/>
      <c r="O42" s="3"/>
      <c r="U42" s="3"/>
    </row>
    <row r="43" spans="4:21" x14ac:dyDescent="0.25">
      <c r="N43" s="3"/>
      <c r="O43" s="3"/>
      <c r="U43" s="3"/>
    </row>
    <row r="44" spans="4:21" x14ac:dyDescent="0.25">
      <c r="N44" s="3"/>
      <c r="O44" s="3"/>
      <c r="U44" s="3"/>
    </row>
    <row r="45" spans="4:21" ht="16.5" customHeight="1" x14ac:dyDescent="0.25">
      <c r="N45" s="209" t="s">
        <v>54</v>
      </c>
      <c r="O45" s="209"/>
      <c r="P45" s="209"/>
      <c r="Q45" s="209"/>
      <c r="R45" s="209"/>
      <c r="S45" s="209"/>
      <c r="T45" s="209"/>
      <c r="U45" s="209"/>
    </row>
    <row r="46" spans="4:21" x14ac:dyDescent="0.25">
      <c r="N46" s="209" t="s">
        <v>55</v>
      </c>
      <c r="O46" s="209"/>
      <c r="P46" s="209"/>
      <c r="Q46" s="213"/>
      <c r="R46" s="209" t="s">
        <v>56</v>
      </c>
      <c r="S46" s="209"/>
      <c r="T46" s="209"/>
      <c r="U46" s="209"/>
    </row>
    <row r="47" spans="4:21" x14ac:dyDescent="0.25">
      <c r="N47" s="198"/>
      <c r="O47" s="199"/>
      <c r="P47" s="199"/>
      <c r="Q47" s="199"/>
      <c r="R47" s="203"/>
      <c r="S47" s="203"/>
      <c r="T47" s="203"/>
      <c r="U47" s="204"/>
    </row>
    <row r="48" spans="4:21" x14ac:dyDescent="0.25">
      <c r="N48" s="200"/>
      <c r="O48" s="181"/>
      <c r="P48" s="181"/>
      <c r="Q48" s="181"/>
      <c r="R48" s="205"/>
      <c r="S48" s="205"/>
      <c r="T48" s="205"/>
      <c r="U48" s="206"/>
    </row>
    <row r="49" spans="14:21" x14ac:dyDescent="0.25">
      <c r="N49" s="200"/>
      <c r="O49" s="181"/>
      <c r="P49" s="181"/>
      <c r="Q49" s="181"/>
      <c r="R49" s="205"/>
      <c r="S49" s="205"/>
      <c r="T49" s="205"/>
      <c r="U49" s="206"/>
    </row>
    <row r="50" spans="14:21" x14ac:dyDescent="0.25">
      <c r="N50" s="200"/>
      <c r="O50" s="181"/>
      <c r="P50" s="181"/>
      <c r="Q50" s="181"/>
      <c r="R50" s="205"/>
      <c r="S50" s="205"/>
      <c r="T50" s="205"/>
      <c r="U50" s="206"/>
    </row>
    <row r="51" spans="14:21" x14ac:dyDescent="0.25">
      <c r="N51" s="200"/>
      <c r="O51" s="181"/>
      <c r="P51" s="181"/>
      <c r="Q51" s="181"/>
      <c r="R51" s="205"/>
      <c r="S51" s="205"/>
      <c r="T51" s="205"/>
      <c r="U51" s="206"/>
    </row>
    <row r="52" spans="14:21" x14ac:dyDescent="0.25">
      <c r="N52" s="200"/>
      <c r="O52" s="181"/>
      <c r="P52" s="181"/>
      <c r="Q52" s="181"/>
      <c r="R52" s="205"/>
      <c r="S52" s="205"/>
      <c r="T52" s="205"/>
      <c r="U52" s="206"/>
    </row>
    <row r="53" spans="14:21" x14ac:dyDescent="0.25">
      <c r="N53" s="201"/>
      <c r="O53" s="202"/>
      <c r="P53" s="202"/>
      <c r="Q53" s="202"/>
      <c r="R53" s="207"/>
      <c r="S53" s="207"/>
      <c r="T53" s="207"/>
      <c r="U53" s="208"/>
    </row>
    <row r="54" spans="14:21" x14ac:dyDescent="0.25">
      <c r="N54" s="209" t="s">
        <v>57</v>
      </c>
      <c r="O54" s="209"/>
      <c r="P54" s="209"/>
      <c r="Q54" s="209"/>
      <c r="R54" s="209"/>
      <c r="S54" s="209"/>
      <c r="T54" s="209"/>
      <c r="U54" s="209"/>
    </row>
    <row r="55" spans="14:21" x14ac:dyDescent="0.25">
      <c r="P55" s="40"/>
      <c r="T55" s="3"/>
    </row>
    <row r="56" spans="14:21" x14ac:dyDescent="0.25">
      <c r="P56" s="40"/>
      <c r="T56" s="3"/>
    </row>
    <row r="57" spans="14:21" x14ac:dyDescent="0.25">
      <c r="P57" s="40"/>
      <c r="T57" s="3"/>
    </row>
    <row r="58" spans="14:21" x14ac:dyDescent="0.25">
      <c r="P58" s="40"/>
      <c r="T58" s="3"/>
    </row>
    <row r="59" spans="14:21" x14ac:dyDescent="0.25">
      <c r="P59" s="40"/>
      <c r="T59" s="3"/>
    </row>
    <row r="60" spans="14:21" x14ac:dyDescent="0.25">
      <c r="P60" s="40"/>
      <c r="T60" s="3"/>
    </row>
    <row r="61" spans="14:21" x14ac:dyDescent="0.25">
      <c r="T61" s="3"/>
    </row>
    <row r="62" spans="14:21" x14ac:dyDescent="0.25">
      <c r="N62" s="210" t="s">
        <v>54</v>
      </c>
      <c r="O62" s="211"/>
      <c r="P62" s="212"/>
      <c r="Q62" s="3" t="s">
        <v>11</v>
      </c>
      <c r="T62" s="3"/>
    </row>
    <row r="63" spans="14:21" x14ac:dyDescent="0.25">
      <c r="N63" s="41"/>
      <c r="O63" s="41"/>
      <c r="P63" s="40"/>
      <c r="Q63" s="3"/>
      <c r="T63" s="3"/>
    </row>
    <row r="64" spans="14:21" x14ac:dyDescent="0.25">
      <c r="N64" s="41"/>
      <c r="O64" s="41"/>
      <c r="P64" s="40"/>
      <c r="Q64" s="3"/>
      <c r="T64" s="3"/>
    </row>
    <row r="65" spans="14:17" x14ac:dyDescent="0.25">
      <c r="N65" s="41"/>
      <c r="O65" s="41"/>
      <c r="P65" s="40"/>
      <c r="Q65" s="3"/>
    </row>
    <row r="66" spans="14:17" x14ac:dyDescent="0.25">
      <c r="N66" s="10"/>
      <c r="O66" s="10"/>
      <c r="P66" s="42"/>
      <c r="Q66" s="3"/>
    </row>
  </sheetData>
  <mergeCells count="82">
    <mergeCell ref="N47:Q53"/>
    <mergeCell ref="R47:U53"/>
    <mergeCell ref="N54:U54"/>
    <mergeCell ref="N62:P62"/>
    <mergeCell ref="N38:U38"/>
    <mergeCell ref="N45:U45"/>
    <mergeCell ref="N46:Q46"/>
    <mergeCell ref="R46:U46"/>
    <mergeCell ref="N37:U37"/>
    <mergeCell ref="P28:Q28"/>
    <mergeCell ref="T28:U28"/>
    <mergeCell ref="P29:Q29"/>
    <mergeCell ref="T29:U29"/>
    <mergeCell ref="P30:Q30"/>
    <mergeCell ref="T30:U30"/>
    <mergeCell ref="N33:U33"/>
    <mergeCell ref="N34:U34"/>
    <mergeCell ref="N35:U35"/>
    <mergeCell ref="N36:U36"/>
    <mergeCell ref="N26:O26"/>
    <mergeCell ref="P26:Q26"/>
    <mergeCell ref="R26:S26"/>
    <mergeCell ref="T26:U26"/>
    <mergeCell ref="P27:Q27"/>
    <mergeCell ref="R27:S27"/>
    <mergeCell ref="T27:U27"/>
    <mergeCell ref="T24:U24"/>
    <mergeCell ref="N25:O25"/>
    <mergeCell ref="P25:Q25"/>
    <mergeCell ref="R25:S25"/>
    <mergeCell ref="G24:G25"/>
    <mergeCell ref="H24:H25"/>
    <mergeCell ref="I24:I25"/>
    <mergeCell ref="J24:J25"/>
    <mergeCell ref="K24:K25"/>
    <mergeCell ref="T25:U25"/>
    <mergeCell ref="N21:O21"/>
    <mergeCell ref="P21:Q21"/>
    <mergeCell ref="R21:S21"/>
    <mergeCell ref="T21:U21"/>
    <mergeCell ref="M24:M25"/>
    <mergeCell ref="N22:O22"/>
    <mergeCell ref="P22:Q22"/>
    <mergeCell ref="R22:S22"/>
    <mergeCell ref="T22:U22"/>
    <mergeCell ref="N23:O23"/>
    <mergeCell ref="P23:Q23"/>
    <mergeCell ref="R23:S23"/>
    <mergeCell ref="T23:U23"/>
    <mergeCell ref="N24:O24"/>
    <mergeCell ref="P24:Q24"/>
    <mergeCell ref="R24:S24"/>
    <mergeCell ref="N19:O19"/>
    <mergeCell ref="P19:Q19"/>
    <mergeCell ref="R19:S19"/>
    <mergeCell ref="T19:U19"/>
    <mergeCell ref="N20:O20"/>
    <mergeCell ref="P20:Q20"/>
    <mergeCell ref="R20:S20"/>
    <mergeCell ref="T20:U20"/>
    <mergeCell ref="T12:U12"/>
    <mergeCell ref="T13:U13"/>
    <mergeCell ref="T14:U14"/>
    <mergeCell ref="T15:U15"/>
    <mergeCell ref="N18:Q18"/>
    <mergeCell ref="R18:U18"/>
    <mergeCell ref="D32:M32"/>
    <mergeCell ref="K40:M41"/>
    <mergeCell ref="N40:U41"/>
    <mergeCell ref="D1:U1"/>
    <mergeCell ref="E2:P2"/>
    <mergeCell ref="D3:D4"/>
    <mergeCell ref="E3:E4"/>
    <mergeCell ref="F3:F4"/>
    <mergeCell ref="G3:G4"/>
    <mergeCell ref="H3:P3"/>
    <mergeCell ref="R3:U11"/>
    <mergeCell ref="O4:P4"/>
    <mergeCell ref="L5:L15"/>
    <mergeCell ref="M5:M15"/>
    <mergeCell ref="N5:N15"/>
    <mergeCell ref="O5:P15"/>
  </mergeCells>
  <phoneticPr fontId="3" type="noConversion"/>
  <pageMargins left="0" right="0" top="0.35433070866141736" bottom="0.15748031496062992" header="0.31496062992125984" footer="0.31496062992125984"/>
  <pageSetup paperSize="8" scale="90" orientation="landscape" r:id="rId1"/>
  <headerFooter>
    <oddHeader>&amp;R管控編號：＿　單位：元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空表1117</vt:lpstr>
      <vt:lpstr>空表1117!Print_Area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陳卓彥</dc:creator>
  <cp:lastModifiedBy>張溢豪</cp:lastModifiedBy>
  <cp:lastPrinted>2023-11-22T07:17:00Z</cp:lastPrinted>
  <dcterms:created xsi:type="dcterms:W3CDTF">2023-05-08T07:13:20Z</dcterms:created>
  <dcterms:modified xsi:type="dcterms:W3CDTF">2023-11-22T07:37:12Z</dcterms:modified>
</cp:coreProperties>
</file>